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Dominica\"/>
    </mc:Choice>
  </mc:AlternateContent>
  <xr:revisionPtr revIDLastSave="0" documentId="8_{C051E341-60C6-43FB-A2D3-089407E8FDD5}" xr6:coauthVersionLast="47" xr6:coauthVersionMax="47" xr10:uidLastSave="{00000000-0000-0000-0000-000000000000}"/>
  <bookViews>
    <workbookView xWindow="-120" yWindow="-120" windowWidth="29040" windowHeight="15840" firstSheet="1" activeTab="1" xr2:uid="{DDB37FCC-525D-4EEF-AC48-75730FE37252}"/>
  </bookViews>
  <sheets>
    <sheet name="Chart1" sheetId="2" r:id="rId1"/>
    <sheet name="Sheet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C131" i="1"/>
  <c r="C77" i="1" l="1"/>
  <c r="F77" i="1" s="1"/>
  <c r="C70" i="1"/>
  <c r="F70" i="1" s="1"/>
  <c r="F131" i="1"/>
  <c r="F102" i="1"/>
  <c r="C102" i="1"/>
  <c r="C95" i="1"/>
  <c r="F95" i="1" s="1"/>
  <c r="C85" i="1"/>
  <c r="F85" i="1" s="1"/>
  <c r="C63" i="1"/>
  <c r="F63" i="1" s="1"/>
  <c r="C58" i="1"/>
  <c r="F58" i="1" s="1"/>
  <c r="C35" i="1"/>
  <c r="F35" i="1" s="1"/>
  <c r="C17" i="1"/>
  <c r="F17" i="1" s="1"/>
  <c r="C13" i="1"/>
  <c r="F13" i="1" s="1"/>
  <c r="G36" i="1" l="1"/>
  <c r="M140" i="1" s="1"/>
  <c r="G78" i="1"/>
  <c r="O140" i="1" s="1"/>
  <c r="G96" i="1"/>
  <c r="G18" i="1"/>
  <c r="K140" i="1" s="1"/>
  <c r="G132" i="1"/>
  <c r="G64" i="1"/>
  <c r="N140" i="1" s="1"/>
  <c r="L140" i="1" l="1"/>
  <c r="K145" i="1" s="1"/>
  <c r="M150" i="1"/>
  <c r="G137" i="1"/>
  <c r="M141" i="1" s="1"/>
  <c r="K141" i="1" l="1"/>
  <c r="N141" i="1"/>
  <c r="O141" i="1"/>
  <c r="L141" i="1"/>
  <c r="M151" i="1"/>
  <c r="M155" i="1"/>
  <c r="K146" i="1" l="1"/>
  <c r="Q141" i="1"/>
</calcChain>
</file>

<file path=xl/sharedStrings.xml><?xml version="1.0" encoding="utf-8"?>
<sst xmlns="http://schemas.openxmlformats.org/spreadsheetml/2006/main" count="202" uniqueCount="114">
  <si>
    <t>Dominica Project 2020 Expenses</t>
  </si>
  <si>
    <t>Normal = XCD</t>
  </si>
  <si>
    <t>Italic = CAD</t>
  </si>
  <si>
    <t>Bold = USD</t>
  </si>
  <si>
    <t>Date</t>
  </si>
  <si>
    <t>Expense</t>
  </si>
  <si>
    <t>Amount</t>
  </si>
  <si>
    <t>Detail</t>
  </si>
  <si>
    <t>Exchange Rate</t>
  </si>
  <si>
    <t>Adjusted Amount</t>
  </si>
  <si>
    <t>CAD Totals</t>
  </si>
  <si>
    <t>Tech and Comms</t>
  </si>
  <si>
    <t>Digicel</t>
  </si>
  <si>
    <t>Internet Month 1 prorate</t>
  </si>
  <si>
    <t>Local SIM Card</t>
  </si>
  <si>
    <t>Internet Month 2</t>
  </si>
  <si>
    <t>Internet Month 3</t>
  </si>
  <si>
    <t>Multiple</t>
  </si>
  <si>
    <t>Mobile Top Up</t>
  </si>
  <si>
    <t>TOTAL</t>
  </si>
  <si>
    <t>Rogers</t>
  </si>
  <si>
    <t>Roaming</t>
  </si>
  <si>
    <t>Workers and Drivers</t>
  </si>
  <si>
    <t>Trevor</t>
  </si>
  <si>
    <t>4.5h</t>
  </si>
  <si>
    <t>Ico</t>
  </si>
  <si>
    <t>4.5h uncollected</t>
  </si>
  <si>
    <t>Lindi</t>
  </si>
  <si>
    <t>Dumper Truck</t>
  </si>
  <si>
    <t>1.5h</t>
  </si>
  <si>
    <t>3h uncollected</t>
  </si>
  <si>
    <t>Tim</t>
  </si>
  <si>
    <t>10h</t>
  </si>
  <si>
    <t>Nylon</t>
  </si>
  <si>
    <t>Royston</t>
  </si>
  <si>
    <t>6h+fee</t>
  </si>
  <si>
    <t>Samson</t>
  </si>
  <si>
    <t>Crosscountry bus</t>
  </si>
  <si>
    <t>Load transit</t>
  </si>
  <si>
    <t>Trinity</t>
  </si>
  <si>
    <t>Equipment and Materials</t>
  </si>
  <si>
    <t>Dupigny</t>
  </si>
  <si>
    <t>Cutlass and knife</t>
  </si>
  <si>
    <t>Tape measure</t>
  </si>
  <si>
    <t>Shovel</t>
  </si>
  <si>
    <t>PHW</t>
  </si>
  <si>
    <t>Sand</t>
  </si>
  <si>
    <t>MBS</t>
  </si>
  <si>
    <t>Cement and steel</t>
  </si>
  <si>
    <t>Do-it</t>
  </si>
  <si>
    <t>Galvanized hooks, wire ties, tools</t>
  </si>
  <si>
    <t>Form plywood</t>
  </si>
  <si>
    <t>Sand and aggregate</t>
  </si>
  <si>
    <t>Customs</t>
  </si>
  <si>
    <t>Duty</t>
  </si>
  <si>
    <t>DFS</t>
  </si>
  <si>
    <t>Local Shipping and handling</t>
  </si>
  <si>
    <t>Marinor Enterprises</t>
  </si>
  <si>
    <t>Metal angles</t>
  </si>
  <si>
    <t>Primer</t>
  </si>
  <si>
    <t>Hammer drill, painting supplies</t>
  </si>
  <si>
    <t>Concrete anchors, glasses, trowels</t>
  </si>
  <si>
    <t>D Supply</t>
  </si>
  <si>
    <t>2-stroke oil</t>
  </si>
  <si>
    <t>D-Supply</t>
  </si>
  <si>
    <t>Duct tape</t>
  </si>
  <si>
    <t>Polyethylene film, gorilla tape</t>
  </si>
  <si>
    <t>Monolithic</t>
  </si>
  <si>
    <t>Airform, Basalt rebar, air pump</t>
  </si>
  <si>
    <t>WOC</t>
  </si>
  <si>
    <t>International Shipping</t>
  </si>
  <si>
    <t>COVID-19 Related Expenses and Losses</t>
  </si>
  <si>
    <t>Azul Airlines</t>
  </si>
  <si>
    <t>Plane ticket loss, JUDD BUCHANAN</t>
  </si>
  <si>
    <t>Melville Hall</t>
  </si>
  <si>
    <t>Mandatory PCR Testing</t>
  </si>
  <si>
    <t>Registered Taxi</t>
  </si>
  <si>
    <t>Airport secure transit</t>
  </si>
  <si>
    <t>Ministry of Health</t>
  </si>
  <si>
    <t>Quarantine</t>
  </si>
  <si>
    <t>Princess Margaret</t>
  </si>
  <si>
    <t>EXIT PCR Testing</t>
  </si>
  <si>
    <t>Staff Accomodation &amp; Transit fees</t>
  </si>
  <si>
    <t>Expedia.ca</t>
  </si>
  <si>
    <t>Plane</t>
  </si>
  <si>
    <t>Manulife</t>
  </si>
  <si>
    <t>Travel health Insurance</t>
  </si>
  <si>
    <t>Diane Laurent</t>
  </si>
  <si>
    <t>Rent 2 weeks</t>
  </si>
  <si>
    <t>Rent 1 month</t>
  </si>
  <si>
    <t>DOMLEC/DOWASCO</t>
  </si>
  <si>
    <t>Electricity and water</t>
  </si>
  <si>
    <t>Rent 1 week</t>
  </si>
  <si>
    <t>Staff Food</t>
  </si>
  <si>
    <t>SJU</t>
  </si>
  <si>
    <t>IGA</t>
  </si>
  <si>
    <t>Food and pharmacy</t>
  </si>
  <si>
    <t>ITL</t>
  </si>
  <si>
    <t>Jolly's</t>
  </si>
  <si>
    <t>Astaphan's</t>
  </si>
  <si>
    <t>Fresh Market</t>
  </si>
  <si>
    <t>Patty Shack</t>
  </si>
  <si>
    <t>Roseau Public Market</t>
  </si>
  <si>
    <t>Approximate. Receiptless cash transactions</t>
  </si>
  <si>
    <t>STATS</t>
  </si>
  <si>
    <t>GLOBAL TOTAL</t>
  </si>
  <si>
    <t>OPERATING EXPENSES</t>
  </si>
  <si>
    <t>STAFF EXPENSES</t>
  </si>
  <si>
    <t>LABOR EXPENSE</t>
  </si>
  <si>
    <t>REUSABLE INVESTMENT</t>
  </si>
  <si>
    <t>COVID EXPENSES</t>
  </si>
  <si>
    <t>OPERATING/STAFF EXPENSES</t>
  </si>
  <si>
    <t>LOCAL ECONOMY BOOST</t>
  </si>
  <si>
    <t>WITHOUT IMPORTS/TRANSIT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</si>
</sst>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" fontId="0" fillId="0" borderId="0" xfId="0" applyNumberFormat="1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2" fillId="0" borderId="0" xfId="0" applyFont="1"/>
    <xf numFmtId="0" fontId="4" fillId="0" borderId="0" xfId="0" applyFont="1"/>
    <xf numFmtId="164" fontId="4" fillId="0" borderId="0" xfId="1" applyFont="1"/>
    <xf numFmtId="16" fontId="2" fillId="0" borderId="0" xfId="0" applyNumberFormat="1" applyFont="1"/>
    <xf numFmtId="164" fontId="2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applyNumberFormat="1" applyFont="1"/>
    <xf numFmtId="164" fontId="0" fillId="0" borderId="0" xfId="0" applyNumberFormat="1"/>
    <xf numFmtId="164" fontId="1" fillId="0" borderId="0" xfId="1" applyFont="1"/>
    <xf numFmtId="10" fontId="0" fillId="0" borderId="0" xfId="2" applyNumberFormat="1" applyFont="1"/>
    <xf numFmtId="10" fontId="0" fillId="0" borderId="0" xfId="0" applyNumberFormat="1"/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Sheet1!$B$40:$B$42</c:f>
              <c:strCache>
                <c:ptCount val="3"/>
                <c:pt idx="0">
                  <c:v>Dupigny</c:v>
                </c:pt>
                <c:pt idx="1">
                  <c:v>Dupigny</c:v>
                </c:pt>
                <c:pt idx="2">
                  <c:v>PHW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Sheet1!$A$43</c:f>
              <c:numCache>
                <c:formatCode>d\-mmm</c:formatCode>
                <c:ptCount val="1"/>
                <c:pt idx="0">
                  <c:v>44091</c:v>
                </c:pt>
              </c:numCache>
            </c:numRef>
          </c:cat>
          <c:val>
            <c:numRef>
              <c:f>Sheet1!$B$43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6-4150-A2FB-B2A9735FED88}"/>
            </c:ext>
          </c:extLst>
        </c:ser>
        <c:ser>
          <c:idx val="1"/>
          <c:order val="1"/>
          <c:tx>
            <c:strRef>
              <c:f>Sheet1!$C$40:$C$42</c:f>
              <c:strCache>
                <c:ptCount val="3"/>
                <c:pt idx="0">
                  <c:v> $25.24 </c:v>
                </c:pt>
                <c:pt idx="1">
                  <c:v> $36.17 </c:v>
                </c:pt>
                <c:pt idx="2">
                  <c:v> $70.69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Sheet1!$A$43</c:f>
              <c:numCache>
                <c:formatCode>d\-mmm</c:formatCode>
                <c:ptCount val="1"/>
                <c:pt idx="0">
                  <c:v>44091</c:v>
                </c:pt>
              </c:numCache>
            </c:numRef>
          </c:cat>
          <c:val>
            <c:numRef>
              <c:f>Sheet1!$C$43</c:f>
              <c:numCache>
                <c:formatCode>_-"$"* #,##0.00_-;\-"$"* #,##0.00_-;_-"$"* "-"??_-;_-@_-</c:formatCode>
                <c:ptCount val="1"/>
                <c:pt idx="0">
                  <c:v>1165.5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6-4150-A2FB-B2A9735FED88}"/>
            </c:ext>
          </c:extLst>
        </c:ser>
        <c:ser>
          <c:idx val="2"/>
          <c:order val="2"/>
          <c:tx>
            <c:strRef>
              <c:f>Sheet1!$D$40:$D$42</c:f>
              <c:strCache>
                <c:ptCount val="3"/>
                <c:pt idx="0">
                  <c:v>Tape measure</c:v>
                </c:pt>
                <c:pt idx="1">
                  <c:v>Shovel</c:v>
                </c:pt>
                <c:pt idx="2">
                  <c:v>Sand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Sheet1!$A$43</c:f>
              <c:numCache>
                <c:formatCode>d\-mmm</c:formatCode>
                <c:ptCount val="1"/>
                <c:pt idx="0">
                  <c:v>44091</c:v>
                </c:pt>
              </c:numCache>
            </c:numRef>
          </c:cat>
          <c:val>
            <c:numRef>
              <c:f>Sheet1!$D$43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E6-4150-A2FB-B2A9735F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773944"/>
        <c:axId val="104776184"/>
      </c:barChart>
      <c:dateAx>
        <c:axId val="10477394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6184"/>
        <c:crosses val="autoZero"/>
        <c:auto val="1"/>
        <c:lblOffset val="100"/>
        <c:baseTimeUnit val="days"/>
      </c:dateAx>
      <c:valAx>
        <c:axId val="10477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2820B7E-7680-47D0-996A-8C0A0B2884E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CEC39D-1A3B-41CF-A0CB-93ECC8D1C2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8C15-FD49-48ED-A1FD-0AE7884EA54D}">
  <dimension ref="A1:Q196"/>
  <sheetViews>
    <sheetView tabSelected="1" topLeftCell="A108" zoomScale="70" zoomScaleNormal="70" workbookViewId="0">
      <selection activeCell="E127" sqref="E127"/>
    </sheetView>
  </sheetViews>
  <sheetFormatPr defaultRowHeight="15"/>
  <cols>
    <col min="1" max="1" width="11.5703125" customWidth="1"/>
    <col min="2" max="2" width="18.7109375" customWidth="1"/>
    <col min="3" max="3" width="14.85546875" customWidth="1"/>
    <col min="4" max="4" width="39.7109375" customWidth="1"/>
    <col min="5" max="5" width="17.42578125" customWidth="1"/>
    <col min="6" max="6" width="17.85546875" customWidth="1"/>
    <col min="7" max="7" width="15.140625" customWidth="1"/>
    <col min="9" max="9" width="12.5703125" customWidth="1"/>
    <col min="10" max="10" width="18.28515625" customWidth="1"/>
    <col min="11" max="11" width="24.28515625" customWidth="1"/>
    <col min="12" max="12" width="19.42578125" customWidth="1"/>
    <col min="13" max="13" width="23.140625" customWidth="1"/>
    <col min="14" max="14" width="22.5703125" customWidth="1"/>
    <col min="15" max="16" width="17" customWidth="1"/>
    <col min="18" max="18" width="3.7109375" customWidth="1"/>
  </cols>
  <sheetData>
    <row r="1" spans="1:14" ht="26.25">
      <c r="A1" s="10" t="s">
        <v>0</v>
      </c>
      <c r="B1" s="10"/>
      <c r="C1" s="10"/>
      <c r="D1" s="10"/>
      <c r="E1" s="10"/>
      <c r="F1" s="10" t="s">
        <v>1</v>
      </c>
      <c r="G1" s="10"/>
      <c r="H1" s="11" t="s">
        <v>2</v>
      </c>
      <c r="I1" s="10"/>
      <c r="J1" s="12" t="s">
        <v>3</v>
      </c>
      <c r="K1" s="10"/>
      <c r="L1" s="10"/>
      <c r="M1" s="10"/>
      <c r="N1" s="10"/>
    </row>
    <row r="3" spans="1:14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14">
      <c r="C4" s="2"/>
    </row>
    <row r="5" spans="1:14" ht="18.75">
      <c r="A5" s="6" t="s">
        <v>11</v>
      </c>
      <c r="B5" s="6"/>
      <c r="C5" s="7"/>
    </row>
    <row r="6" spans="1:14">
      <c r="C6" s="2"/>
    </row>
    <row r="7" spans="1:14">
      <c r="A7" s="1">
        <v>44075</v>
      </c>
      <c r="B7" t="s">
        <v>12</v>
      </c>
      <c r="C7" s="2">
        <v>29</v>
      </c>
      <c r="D7" t="s">
        <v>13</v>
      </c>
    </row>
    <row r="8" spans="1:14">
      <c r="A8" s="1">
        <v>44075</v>
      </c>
      <c r="B8" t="s">
        <v>12</v>
      </c>
      <c r="C8" s="2">
        <v>20</v>
      </c>
      <c r="D8" t="s">
        <v>14</v>
      </c>
    </row>
    <row r="9" spans="1:14">
      <c r="A9" s="1">
        <v>44106</v>
      </c>
      <c r="B9" t="s">
        <v>12</v>
      </c>
      <c r="C9" s="2">
        <v>220</v>
      </c>
      <c r="D9" t="s">
        <v>15</v>
      </c>
    </row>
    <row r="10" spans="1:14">
      <c r="A10" s="1">
        <v>44137</v>
      </c>
      <c r="B10" t="s">
        <v>12</v>
      </c>
      <c r="C10" s="2">
        <v>220</v>
      </c>
      <c r="D10" t="s">
        <v>16</v>
      </c>
    </row>
    <row r="11" spans="1:14">
      <c r="A11" t="s">
        <v>17</v>
      </c>
      <c r="B11" t="s">
        <v>12</v>
      </c>
      <c r="C11" s="2">
        <v>102</v>
      </c>
      <c r="D11" t="s">
        <v>18</v>
      </c>
    </row>
    <row r="12" spans="1:14">
      <c r="C12" s="2"/>
    </row>
    <row r="13" spans="1:14">
      <c r="B13" t="s">
        <v>19</v>
      </c>
      <c r="C13" s="2">
        <f>SUM(C7:C11)</f>
        <v>591</v>
      </c>
      <c r="E13">
        <v>0.47</v>
      </c>
      <c r="F13" s="14">
        <f>C13*E13</f>
        <v>277.77</v>
      </c>
    </row>
    <row r="14" spans="1:14">
      <c r="C14" s="2"/>
    </row>
    <row r="15" spans="1:14">
      <c r="A15" s="3" t="s">
        <v>17</v>
      </c>
      <c r="B15" s="3" t="s">
        <v>20</v>
      </c>
      <c r="C15" s="4">
        <v>180</v>
      </c>
      <c r="D15" s="3" t="s">
        <v>21</v>
      </c>
    </row>
    <row r="16" spans="1:14">
      <c r="C16" s="2"/>
    </row>
    <row r="17" spans="1:7">
      <c r="B17" t="s">
        <v>19</v>
      </c>
      <c r="C17" s="2">
        <f>C15</f>
        <v>180</v>
      </c>
      <c r="E17">
        <v>1</v>
      </c>
      <c r="F17" s="14">
        <f>C17*E17</f>
        <v>180</v>
      </c>
    </row>
    <row r="18" spans="1:7">
      <c r="C18" s="2"/>
      <c r="G18" s="14">
        <f>F13+F17</f>
        <v>457.77</v>
      </c>
    </row>
    <row r="19" spans="1:7" ht="18.75">
      <c r="A19" s="6" t="s">
        <v>22</v>
      </c>
      <c r="B19" s="6"/>
      <c r="C19" s="7"/>
    </row>
    <row r="20" spans="1:7">
      <c r="C20" s="2"/>
    </row>
    <row r="21" spans="1:7">
      <c r="A21" s="1">
        <v>44090</v>
      </c>
      <c r="B21" t="s">
        <v>23</v>
      </c>
      <c r="C21" s="2">
        <v>45</v>
      </c>
      <c r="D21" t="s">
        <v>24</v>
      </c>
    </row>
    <row r="22" spans="1:7">
      <c r="A22" s="1">
        <v>44090</v>
      </c>
      <c r="B22" t="s">
        <v>25</v>
      </c>
      <c r="C22" s="2">
        <v>45</v>
      </c>
      <c r="D22" t="s">
        <v>26</v>
      </c>
    </row>
    <row r="23" spans="1:7">
      <c r="A23" s="1">
        <v>44091</v>
      </c>
      <c r="B23" t="s">
        <v>27</v>
      </c>
      <c r="C23" s="2">
        <v>250</v>
      </c>
      <c r="D23" t="s">
        <v>28</v>
      </c>
    </row>
    <row r="24" spans="1:7">
      <c r="A24" s="1">
        <v>44091</v>
      </c>
      <c r="B24" t="s">
        <v>23</v>
      </c>
      <c r="C24" s="2">
        <v>15</v>
      </c>
      <c r="D24" t="s">
        <v>29</v>
      </c>
    </row>
    <row r="25" spans="1:7">
      <c r="A25" s="1">
        <v>44091</v>
      </c>
      <c r="B25" t="s">
        <v>25</v>
      </c>
      <c r="C25" s="2">
        <v>30</v>
      </c>
      <c r="D25" t="s">
        <v>30</v>
      </c>
    </row>
    <row r="26" spans="1:7">
      <c r="A26" s="1">
        <v>44098</v>
      </c>
      <c r="B26" t="s">
        <v>31</v>
      </c>
      <c r="C26" s="2">
        <v>100</v>
      </c>
      <c r="D26" t="s">
        <v>32</v>
      </c>
    </row>
    <row r="27" spans="1:7">
      <c r="A27" s="1">
        <v>44098</v>
      </c>
      <c r="B27" t="s">
        <v>33</v>
      </c>
      <c r="C27" s="2">
        <v>100</v>
      </c>
      <c r="D27" t="s">
        <v>32</v>
      </c>
    </row>
    <row r="28" spans="1:7">
      <c r="A28" s="1">
        <v>44099</v>
      </c>
      <c r="B28" t="s">
        <v>27</v>
      </c>
      <c r="C28" s="2">
        <v>300</v>
      </c>
      <c r="D28" t="s">
        <v>28</v>
      </c>
    </row>
    <row r="29" spans="1:7">
      <c r="A29" s="1">
        <v>44104</v>
      </c>
      <c r="B29" t="s">
        <v>34</v>
      </c>
      <c r="C29" s="2">
        <v>80</v>
      </c>
      <c r="D29" t="s">
        <v>35</v>
      </c>
    </row>
    <row r="30" spans="1:7">
      <c r="A30" t="s">
        <v>17</v>
      </c>
      <c r="B30" t="s">
        <v>36</v>
      </c>
      <c r="C30" s="2">
        <v>60</v>
      </c>
      <c r="D30" t="s">
        <v>37</v>
      </c>
    </row>
    <row r="31" spans="1:7">
      <c r="A31" t="s">
        <v>17</v>
      </c>
      <c r="B31" t="s">
        <v>23</v>
      </c>
      <c r="C31" s="2">
        <v>440</v>
      </c>
      <c r="D31" t="s">
        <v>37</v>
      </c>
    </row>
    <row r="32" spans="1:7">
      <c r="A32" t="s">
        <v>17</v>
      </c>
      <c r="B32" t="s">
        <v>23</v>
      </c>
      <c r="C32" s="2">
        <v>150</v>
      </c>
      <c r="D32" t="s">
        <v>38</v>
      </c>
    </row>
    <row r="33" spans="1:13">
      <c r="A33" t="s">
        <v>17</v>
      </c>
      <c r="B33" t="s">
        <v>39</v>
      </c>
      <c r="C33" s="2">
        <v>40</v>
      </c>
      <c r="D33" t="s">
        <v>37</v>
      </c>
    </row>
    <row r="34" spans="1:13">
      <c r="C34" s="2"/>
    </row>
    <row r="35" spans="1:13">
      <c r="B35" t="s">
        <v>19</v>
      </c>
      <c r="C35" s="2">
        <f>SUM(C21:C33)</f>
        <v>1655</v>
      </c>
      <c r="E35">
        <v>0.47</v>
      </c>
      <c r="F35" s="14">
        <f>C35*E35</f>
        <v>777.84999999999991</v>
      </c>
    </row>
    <row r="36" spans="1:13">
      <c r="C36" s="2"/>
      <c r="G36" s="14">
        <f>F35</f>
        <v>777.84999999999991</v>
      </c>
    </row>
    <row r="37" spans="1:13" ht="18.75">
      <c r="A37" s="6" t="s">
        <v>40</v>
      </c>
      <c r="C37" s="2"/>
    </row>
    <row r="38" spans="1:13">
      <c r="C38" s="2"/>
    </row>
    <row r="39" spans="1:13">
      <c r="A39" s="1">
        <v>44070</v>
      </c>
      <c r="B39" t="s">
        <v>41</v>
      </c>
      <c r="C39" s="2">
        <v>58.83</v>
      </c>
      <c r="D39" t="s">
        <v>42</v>
      </c>
    </row>
    <row r="40" spans="1:13">
      <c r="A40" s="1">
        <v>44088</v>
      </c>
      <c r="B40" t="s">
        <v>41</v>
      </c>
      <c r="C40" s="2">
        <v>25.24</v>
      </c>
      <c r="D40" t="s">
        <v>43</v>
      </c>
    </row>
    <row r="41" spans="1:13">
      <c r="A41" s="1">
        <v>44088</v>
      </c>
      <c r="B41" t="s">
        <v>41</v>
      </c>
      <c r="C41" s="2">
        <v>36.17</v>
      </c>
      <c r="D41" t="s">
        <v>44</v>
      </c>
    </row>
    <row r="42" spans="1:13">
      <c r="A42" s="1">
        <v>44091</v>
      </c>
      <c r="B42" t="s">
        <v>45</v>
      </c>
      <c r="C42" s="2">
        <v>70.69</v>
      </c>
      <c r="D42" t="s">
        <v>46</v>
      </c>
    </row>
    <row r="43" spans="1:13">
      <c r="A43" s="1">
        <v>44091</v>
      </c>
      <c r="B43" t="s">
        <v>47</v>
      </c>
      <c r="C43" s="2">
        <v>1165.5</v>
      </c>
      <c r="D43" t="s">
        <v>48</v>
      </c>
    </row>
    <row r="44" spans="1:13">
      <c r="A44" s="1">
        <v>44092</v>
      </c>
      <c r="B44" t="s">
        <v>49</v>
      </c>
      <c r="C44" s="2">
        <v>234.05</v>
      </c>
      <c r="D44" t="s">
        <v>50</v>
      </c>
    </row>
    <row r="45" spans="1:13">
      <c r="A45" s="1">
        <v>44092</v>
      </c>
      <c r="B45" t="s">
        <v>47</v>
      </c>
      <c r="C45" s="2">
        <v>325.05</v>
      </c>
      <c r="D45" t="s">
        <v>51</v>
      </c>
    </row>
    <row r="46" spans="1:13">
      <c r="A46" s="1">
        <v>44099</v>
      </c>
      <c r="B46" t="s">
        <v>45</v>
      </c>
      <c r="C46" s="2">
        <v>346.95</v>
      </c>
      <c r="D46" t="s">
        <v>52</v>
      </c>
      <c r="M46" s="18">
        <f>C43+C44+C46+C49+C52+C42</f>
        <v>2429.44</v>
      </c>
    </row>
    <row r="47" spans="1:13">
      <c r="A47" s="1">
        <v>44109</v>
      </c>
      <c r="B47" t="s">
        <v>53</v>
      </c>
      <c r="C47" s="2">
        <v>324.89999999999998</v>
      </c>
      <c r="D47" t="s">
        <v>54</v>
      </c>
    </row>
    <row r="48" spans="1:13">
      <c r="A48" s="1">
        <v>44109</v>
      </c>
      <c r="B48" t="s">
        <v>55</v>
      </c>
      <c r="C48" s="2">
        <v>130</v>
      </c>
      <c r="D48" t="s">
        <v>56</v>
      </c>
    </row>
    <row r="49" spans="1:7">
      <c r="A49" s="1">
        <v>44119</v>
      </c>
      <c r="B49" t="s">
        <v>57</v>
      </c>
      <c r="C49" s="2">
        <v>517.5</v>
      </c>
      <c r="D49" t="s">
        <v>58</v>
      </c>
    </row>
    <row r="50" spans="1:7">
      <c r="A50" s="1">
        <v>44123</v>
      </c>
      <c r="B50" t="s">
        <v>41</v>
      </c>
      <c r="C50" s="2">
        <v>134.62</v>
      </c>
      <c r="D50" t="s">
        <v>59</v>
      </c>
    </row>
    <row r="51" spans="1:7">
      <c r="A51" s="1">
        <v>44125</v>
      </c>
      <c r="B51" t="s">
        <v>49</v>
      </c>
      <c r="C51" s="2">
        <v>511.8</v>
      </c>
      <c r="D51" t="s">
        <v>60</v>
      </c>
    </row>
    <row r="52" spans="1:7">
      <c r="A52" s="1">
        <v>44125</v>
      </c>
      <c r="B52" t="s">
        <v>49</v>
      </c>
      <c r="C52" s="2">
        <v>94.75</v>
      </c>
      <c r="D52" t="s">
        <v>61</v>
      </c>
    </row>
    <row r="53" spans="1:7">
      <c r="A53" s="1">
        <v>44127</v>
      </c>
      <c r="B53" t="s">
        <v>62</v>
      </c>
      <c r="C53" s="2">
        <v>8.35</v>
      </c>
      <c r="D53" t="s">
        <v>63</v>
      </c>
    </row>
    <row r="54" spans="1:7">
      <c r="A54" s="1">
        <v>44127</v>
      </c>
      <c r="B54" t="s">
        <v>64</v>
      </c>
      <c r="C54" s="2">
        <v>8.35</v>
      </c>
      <c r="D54" t="s">
        <v>63</v>
      </c>
    </row>
    <row r="55" spans="1:7">
      <c r="A55" s="1">
        <v>44127</v>
      </c>
      <c r="B55" t="s">
        <v>41</v>
      </c>
      <c r="C55" s="2">
        <v>6.84</v>
      </c>
      <c r="D55" t="s">
        <v>65</v>
      </c>
    </row>
    <row r="56" spans="1:7">
      <c r="A56" s="1">
        <v>44127</v>
      </c>
      <c r="B56" t="s">
        <v>49</v>
      </c>
      <c r="C56" s="2">
        <v>64.150000000000006</v>
      </c>
      <c r="D56" t="s">
        <v>66</v>
      </c>
    </row>
    <row r="57" spans="1:7">
      <c r="A57" s="1"/>
      <c r="C57" s="2"/>
    </row>
    <row r="58" spans="1:7">
      <c r="A58" s="1"/>
      <c r="B58" t="s">
        <v>19</v>
      </c>
      <c r="C58" s="2">
        <f>SUM(C39:C56)</f>
        <v>4063.7400000000002</v>
      </c>
      <c r="E58">
        <v>0.47</v>
      </c>
      <c r="F58" s="14">
        <f>C58*E58</f>
        <v>1909.9577999999999</v>
      </c>
    </row>
    <row r="59" spans="1:7">
      <c r="A59" s="1"/>
      <c r="C59" s="2"/>
      <c r="G59" s="14"/>
    </row>
    <row r="60" spans="1:7">
      <c r="A60" s="8">
        <v>44083</v>
      </c>
      <c r="B60" s="5" t="s">
        <v>67</v>
      </c>
      <c r="C60" s="9">
        <v>2055.1799999999998</v>
      </c>
      <c r="D60" s="5" t="s">
        <v>68</v>
      </c>
    </row>
    <row r="61" spans="1:7">
      <c r="A61" s="8">
        <v>44085</v>
      </c>
      <c r="B61" s="5" t="s">
        <v>69</v>
      </c>
      <c r="C61" s="9">
        <v>1207.72</v>
      </c>
      <c r="D61" s="5" t="s">
        <v>70</v>
      </c>
    </row>
    <row r="62" spans="1:7">
      <c r="A62" s="8"/>
      <c r="B62" s="5"/>
      <c r="C62" s="9"/>
      <c r="D62" s="5"/>
    </row>
    <row r="63" spans="1:7">
      <c r="B63" t="s">
        <v>19</v>
      </c>
      <c r="C63" s="2">
        <f>C60+C61</f>
        <v>3262.8999999999996</v>
      </c>
      <c r="E63">
        <v>1.4</v>
      </c>
      <c r="F63" s="14">
        <f>C63*E63</f>
        <v>4568.0599999999995</v>
      </c>
    </row>
    <row r="64" spans="1:7">
      <c r="C64" s="2"/>
      <c r="G64" s="14">
        <f>F58+F63</f>
        <v>6478.0177999999996</v>
      </c>
    </row>
    <row r="65" spans="1:7">
      <c r="C65" s="2"/>
      <c r="G65" s="14"/>
    </row>
    <row r="66" spans="1:7" ht="18.75">
      <c r="A66" s="6" t="s">
        <v>71</v>
      </c>
      <c r="B66" s="6"/>
      <c r="C66" s="7"/>
      <c r="G66" s="14"/>
    </row>
    <row r="67" spans="1:7">
      <c r="C67" s="2"/>
      <c r="G67" s="14"/>
    </row>
    <row r="68" spans="1:7">
      <c r="A68" s="13">
        <v>44051</v>
      </c>
      <c r="B68" s="3" t="s">
        <v>72</v>
      </c>
      <c r="C68" s="4">
        <v>1601.76</v>
      </c>
      <c r="D68" s="3" t="s">
        <v>73</v>
      </c>
      <c r="G68" s="14"/>
    </row>
    <row r="69" spans="1:7">
      <c r="A69" s="1"/>
      <c r="C69" s="2"/>
      <c r="G69" s="14"/>
    </row>
    <row r="70" spans="1:7">
      <c r="A70" s="1"/>
      <c r="B70" t="s">
        <v>19</v>
      </c>
      <c r="C70" s="2">
        <f>C68</f>
        <v>1601.76</v>
      </c>
      <c r="E70">
        <v>1</v>
      </c>
      <c r="F70" s="14">
        <f>C70*E70</f>
        <v>1601.76</v>
      </c>
      <c r="G70" s="14"/>
    </row>
    <row r="71" spans="1:7">
      <c r="A71" s="1"/>
      <c r="C71" s="2"/>
      <c r="G71" s="14"/>
    </row>
    <row r="72" spans="1:7">
      <c r="A72" s="1">
        <v>44053</v>
      </c>
      <c r="B72" t="s">
        <v>74</v>
      </c>
      <c r="C72" s="2">
        <v>100</v>
      </c>
      <c r="D72" t="s">
        <v>75</v>
      </c>
      <c r="G72" s="14"/>
    </row>
    <row r="73" spans="1:7">
      <c r="A73" s="1">
        <v>44056</v>
      </c>
      <c r="B73" t="s">
        <v>76</v>
      </c>
      <c r="C73" s="2">
        <v>216</v>
      </c>
      <c r="D73" t="s">
        <v>77</v>
      </c>
      <c r="G73" s="14"/>
    </row>
    <row r="74" spans="1:7">
      <c r="A74" s="1">
        <v>44071</v>
      </c>
      <c r="B74" t="s">
        <v>78</v>
      </c>
      <c r="C74" s="2">
        <v>575</v>
      </c>
      <c r="D74" t="s">
        <v>79</v>
      </c>
      <c r="G74" s="14"/>
    </row>
    <row r="75" spans="1:7">
      <c r="A75" s="1">
        <v>44137</v>
      </c>
      <c r="B75" t="s">
        <v>80</v>
      </c>
      <c r="C75" s="2">
        <v>100</v>
      </c>
      <c r="D75" t="s">
        <v>81</v>
      </c>
      <c r="G75" s="14"/>
    </row>
    <row r="76" spans="1:7">
      <c r="C76" s="2"/>
      <c r="G76" s="14"/>
    </row>
    <row r="77" spans="1:7">
      <c r="B77" t="s">
        <v>19</v>
      </c>
      <c r="C77" s="2">
        <f>SUM(C72:C75)</f>
        <v>991</v>
      </c>
      <c r="E77">
        <v>0.47</v>
      </c>
      <c r="F77" s="14">
        <f>C77*E77</f>
        <v>465.77</v>
      </c>
      <c r="G77" s="14"/>
    </row>
    <row r="78" spans="1:7">
      <c r="C78" s="2"/>
      <c r="G78" s="14">
        <f>F77+F70</f>
        <v>2067.5299999999997</v>
      </c>
    </row>
    <row r="79" spans="1:7">
      <c r="C79" s="2"/>
      <c r="G79" s="14"/>
    </row>
    <row r="80" spans="1:7" ht="18.75">
      <c r="A80" s="6" t="s">
        <v>82</v>
      </c>
      <c r="C80" s="2"/>
    </row>
    <row r="81" spans="1:7" ht="18.75">
      <c r="A81" s="6"/>
      <c r="C81" s="2"/>
    </row>
    <row r="82" spans="1:7">
      <c r="A82" s="13">
        <v>44053</v>
      </c>
      <c r="B82" s="3" t="s">
        <v>83</v>
      </c>
      <c r="C82" s="4">
        <v>1171.95</v>
      </c>
      <c r="D82" s="3" t="s">
        <v>84</v>
      </c>
      <c r="E82" s="3"/>
    </row>
    <row r="83" spans="1:7">
      <c r="A83" s="13">
        <v>44055</v>
      </c>
      <c r="B83" s="3" t="s">
        <v>85</v>
      </c>
      <c r="C83" s="4">
        <v>283.01</v>
      </c>
      <c r="D83" s="3" t="s">
        <v>86</v>
      </c>
      <c r="E83" s="3"/>
    </row>
    <row r="84" spans="1:7">
      <c r="A84" s="13"/>
      <c r="B84" s="3"/>
      <c r="C84" s="4"/>
      <c r="D84" s="3"/>
      <c r="E84" s="3"/>
    </row>
    <row r="85" spans="1:7">
      <c r="A85" s="13"/>
      <c r="B85" t="s">
        <v>19</v>
      </c>
      <c r="C85" s="2">
        <f>C82+C83</f>
        <v>1454.96</v>
      </c>
      <c r="D85" s="3"/>
      <c r="E85" s="3">
        <v>1</v>
      </c>
      <c r="F85" s="14">
        <f>C85*E85</f>
        <v>1454.96</v>
      </c>
    </row>
    <row r="86" spans="1:7">
      <c r="A86" s="1"/>
      <c r="C86" s="2"/>
      <c r="G86" s="14"/>
    </row>
    <row r="87" spans="1:7">
      <c r="A87" s="1"/>
      <c r="C87" s="2"/>
      <c r="G87" s="14"/>
    </row>
    <row r="88" spans="1:7">
      <c r="A88" s="1">
        <v>44075</v>
      </c>
      <c r="B88" t="s">
        <v>87</v>
      </c>
      <c r="C88" s="2">
        <v>250</v>
      </c>
      <c r="D88" t="s">
        <v>88</v>
      </c>
    </row>
    <row r="89" spans="1:7">
      <c r="A89" s="1">
        <v>44105</v>
      </c>
      <c r="B89" t="s">
        <v>87</v>
      </c>
      <c r="C89" s="2">
        <v>500</v>
      </c>
      <c r="D89" t="s">
        <v>89</v>
      </c>
    </row>
    <row r="90" spans="1:7">
      <c r="A90" s="1">
        <v>44105</v>
      </c>
      <c r="B90" t="s">
        <v>90</v>
      </c>
      <c r="C90" s="2">
        <v>185</v>
      </c>
      <c r="D90" t="s">
        <v>91</v>
      </c>
    </row>
    <row r="91" spans="1:7">
      <c r="A91" s="1">
        <v>44136</v>
      </c>
      <c r="B91" t="s">
        <v>87</v>
      </c>
      <c r="C91" s="2">
        <v>500</v>
      </c>
      <c r="D91" t="s">
        <v>89</v>
      </c>
    </row>
    <row r="92" spans="1:7">
      <c r="A92" s="1">
        <v>44136</v>
      </c>
      <c r="B92" t="s">
        <v>90</v>
      </c>
      <c r="C92" s="2">
        <v>125</v>
      </c>
      <c r="D92" t="s">
        <v>91</v>
      </c>
    </row>
    <row r="93" spans="1:7">
      <c r="A93" s="1">
        <v>44142</v>
      </c>
      <c r="B93" t="s">
        <v>87</v>
      </c>
      <c r="C93" s="2">
        <v>125</v>
      </c>
      <c r="D93" t="s">
        <v>92</v>
      </c>
    </row>
    <row r="95" spans="1:7">
      <c r="B95" t="s">
        <v>19</v>
      </c>
      <c r="C95" s="2">
        <f>SUM(C88:C93)</f>
        <v>1685</v>
      </c>
      <c r="E95">
        <v>0.47</v>
      </c>
      <c r="F95" s="14">
        <f>C95*E95</f>
        <v>791.94999999999993</v>
      </c>
    </row>
    <row r="96" spans="1:7">
      <c r="G96" s="14">
        <f>F85+F95</f>
        <v>2246.91</v>
      </c>
    </row>
    <row r="97" spans="1:7">
      <c r="G97" s="14"/>
    </row>
    <row r="98" spans="1:7" ht="18.75">
      <c r="A98" s="6" t="s">
        <v>93</v>
      </c>
    </row>
    <row r="99" spans="1:7" ht="18.75">
      <c r="B99" s="6"/>
    </row>
    <row r="100" spans="1:7">
      <c r="A100" s="8">
        <v>44056</v>
      </c>
      <c r="C100" s="9">
        <v>12.84</v>
      </c>
    </row>
    <row r="101" spans="1:7">
      <c r="A101" s="8"/>
      <c r="B101" s="5" t="s">
        <v>94</v>
      </c>
      <c r="C101" s="9"/>
    </row>
    <row r="102" spans="1:7">
      <c r="A102" s="8"/>
      <c r="B102" t="s">
        <v>19</v>
      </c>
      <c r="C102" s="9">
        <f>C100</f>
        <v>12.84</v>
      </c>
      <c r="E102">
        <v>1.27</v>
      </c>
      <c r="F102" s="14">
        <f>C102*E102</f>
        <v>16.306799999999999</v>
      </c>
    </row>
    <row r="103" spans="1:7">
      <c r="A103" s="8"/>
      <c r="C103" s="9"/>
    </row>
    <row r="104" spans="1:7">
      <c r="A104" s="1">
        <v>44060</v>
      </c>
      <c r="B104" t="s">
        <v>95</v>
      </c>
      <c r="C104" s="2">
        <v>19.440000000000001</v>
      </c>
      <c r="D104" t="s">
        <v>96</v>
      </c>
    </row>
    <row r="105" spans="1:7">
      <c r="A105" s="1">
        <v>44060</v>
      </c>
      <c r="B105" t="s">
        <v>97</v>
      </c>
      <c r="C105" s="2">
        <v>8.15</v>
      </c>
      <c r="D105" t="s">
        <v>96</v>
      </c>
    </row>
    <row r="106" spans="1:7">
      <c r="A106" s="1">
        <v>44070</v>
      </c>
      <c r="B106" t="s">
        <v>98</v>
      </c>
      <c r="C106" s="2">
        <v>50.69</v>
      </c>
      <c r="D106" t="s">
        <v>96</v>
      </c>
    </row>
    <row r="107" spans="1:7">
      <c r="A107" s="1">
        <v>44070</v>
      </c>
      <c r="B107" t="s">
        <v>99</v>
      </c>
      <c r="C107" s="2">
        <v>101.78</v>
      </c>
      <c r="D107" t="s">
        <v>96</v>
      </c>
    </row>
    <row r="108" spans="1:7">
      <c r="A108" s="1">
        <v>44071</v>
      </c>
      <c r="B108" t="s">
        <v>95</v>
      </c>
      <c r="C108" s="2">
        <v>26.37</v>
      </c>
      <c r="D108" t="s">
        <v>96</v>
      </c>
    </row>
    <row r="109" spans="1:7">
      <c r="A109" s="1">
        <v>44075</v>
      </c>
      <c r="B109" t="s">
        <v>100</v>
      </c>
      <c r="C109" s="2">
        <v>45.3</v>
      </c>
      <c r="D109" t="s">
        <v>96</v>
      </c>
    </row>
    <row r="110" spans="1:7">
      <c r="A110" s="1">
        <v>44079</v>
      </c>
      <c r="B110" t="s">
        <v>98</v>
      </c>
      <c r="C110" s="2">
        <v>8</v>
      </c>
      <c r="D110" t="s">
        <v>96</v>
      </c>
    </row>
    <row r="111" spans="1:7">
      <c r="A111" s="1">
        <v>44079</v>
      </c>
      <c r="B111" t="s">
        <v>100</v>
      </c>
      <c r="C111" s="2">
        <v>59.52</v>
      </c>
      <c r="D111" t="s">
        <v>96</v>
      </c>
    </row>
    <row r="112" spans="1:7">
      <c r="A112" s="1">
        <v>44088</v>
      </c>
      <c r="B112" t="s">
        <v>98</v>
      </c>
      <c r="C112" s="2">
        <v>15.89</v>
      </c>
      <c r="D112" t="s">
        <v>96</v>
      </c>
    </row>
    <row r="113" spans="1:4">
      <c r="A113" s="1">
        <v>44088</v>
      </c>
      <c r="B113" t="s">
        <v>99</v>
      </c>
      <c r="C113" s="2">
        <v>62.57</v>
      </c>
      <c r="D113" t="s">
        <v>96</v>
      </c>
    </row>
    <row r="114" spans="1:4">
      <c r="A114" s="1">
        <v>44102</v>
      </c>
      <c r="B114" t="s">
        <v>99</v>
      </c>
      <c r="C114" s="2">
        <v>23.71</v>
      </c>
      <c r="D114" t="s">
        <v>96</v>
      </c>
    </row>
    <row r="115" spans="1:4">
      <c r="A115" s="1">
        <v>44109</v>
      </c>
      <c r="B115" t="s">
        <v>101</v>
      </c>
      <c r="C115" s="2">
        <v>5</v>
      </c>
      <c r="D115" t="s">
        <v>96</v>
      </c>
    </row>
    <row r="116" spans="1:4">
      <c r="A116" s="1">
        <v>44109</v>
      </c>
      <c r="B116" t="s">
        <v>100</v>
      </c>
      <c r="C116" s="2">
        <v>63.14</v>
      </c>
      <c r="D116" t="s">
        <v>96</v>
      </c>
    </row>
    <row r="117" spans="1:4">
      <c r="A117" s="1">
        <v>44109</v>
      </c>
      <c r="B117" t="s">
        <v>99</v>
      </c>
      <c r="C117" s="2">
        <v>40.11</v>
      </c>
      <c r="D117" t="s">
        <v>96</v>
      </c>
    </row>
    <row r="118" spans="1:4">
      <c r="A118" s="1">
        <v>44109</v>
      </c>
      <c r="B118" t="s">
        <v>98</v>
      </c>
      <c r="C118" s="2">
        <v>7.95</v>
      </c>
      <c r="D118" t="s">
        <v>96</v>
      </c>
    </row>
    <row r="119" spans="1:4">
      <c r="A119" s="1">
        <v>44111</v>
      </c>
      <c r="B119" t="s">
        <v>101</v>
      </c>
      <c r="C119" s="2">
        <v>9</v>
      </c>
      <c r="D119" t="s">
        <v>96</v>
      </c>
    </row>
    <row r="120" spans="1:4">
      <c r="A120" s="1">
        <v>44117</v>
      </c>
      <c r="B120" t="s">
        <v>99</v>
      </c>
      <c r="C120" s="2">
        <v>48.79</v>
      </c>
      <c r="D120" t="s">
        <v>96</v>
      </c>
    </row>
    <row r="121" spans="1:4">
      <c r="A121" s="1">
        <v>44117</v>
      </c>
      <c r="B121" t="s">
        <v>100</v>
      </c>
      <c r="C121" s="2">
        <v>63.6</v>
      </c>
      <c r="D121" t="s">
        <v>96</v>
      </c>
    </row>
    <row r="122" spans="1:4">
      <c r="A122" s="1">
        <v>44119</v>
      </c>
      <c r="B122" t="s">
        <v>101</v>
      </c>
      <c r="C122" s="2">
        <v>10</v>
      </c>
      <c r="D122" t="s">
        <v>96</v>
      </c>
    </row>
    <row r="123" spans="1:4">
      <c r="A123" s="1">
        <v>44119</v>
      </c>
      <c r="B123" t="s">
        <v>99</v>
      </c>
      <c r="C123" s="2">
        <v>9.6300000000000008</v>
      </c>
      <c r="D123" t="s">
        <v>96</v>
      </c>
    </row>
    <row r="124" spans="1:4">
      <c r="A124" s="1">
        <v>44123</v>
      </c>
      <c r="B124" t="s">
        <v>100</v>
      </c>
      <c r="C124" s="2">
        <v>29.74</v>
      </c>
      <c r="D124" t="s">
        <v>96</v>
      </c>
    </row>
    <row r="125" spans="1:4">
      <c r="A125" s="1">
        <v>44123</v>
      </c>
      <c r="B125" t="s">
        <v>101</v>
      </c>
      <c r="C125" s="2">
        <v>10</v>
      </c>
      <c r="D125" t="s">
        <v>96</v>
      </c>
    </row>
    <row r="126" spans="1:4">
      <c r="A126" s="1">
        <v>44125</v>
      </c>
      <c r="B126" t="s">
        <v>101</v>
      </c>
      <c r="C126" s="2">
        <v>10</v>
      </c>
      <c r="D126" t="s">
        <v>96</v>
      </c>
    </row>
    <row r="127" spans="1:4">
      <c r="A127" s="1">
        <v>44125</v>
      </c>
      <c r="B127" t="s">
        <v>100</v>
      </c>
      <c r="C127" s="2">
        <v>35.840000000000003</v>
      </c>
      <c r="D127" t="s">
        <v>96</v>
      </c>
    </row>
    <row r="128" spans="1:4">
      <c r="A128" s="1">
        <v>44137</v>
      </c>
      <c r="B128" t="s">
        <v>100</v>
      </c>
      <c r="C128" s="2">
        <v>81.239999999999995</v>
      </c>
      <c r="D128" t="s">
        <v>96</v>
      </c>
    </row>
    <row r="129" spans="1:17">
      <c r="A129" s="1" t="s">
        <v>17</v>
      </c>
      <c r="B129" t="s">
        <v>102</v>
      </c>
      <c r="C129" s="2">
        <v>365</v>
      </c>
      <c r="D129" t="s">
        <v>103</v>
      </c>
    </row>
    <row r="130" spans="1:17">
      <c r="C130" s="2"/>
    </row>
    <row r="131" spans="1:17">
      <c r="B131" t="s">
        <v>19</v>
      </c>
      <c r="C131" s="15">
        <f>SUM(C104:C129)</f>
        <v>1210.46</v>
      </c>
      <c r="E131">
        <v>0.47</v>
      </c>
      <c r="F131" s="14">
        <f>C131*E131</f>
        <v>568.9162</v>
      </c>
    </row>
    <row r="132" spans="1:17">
      <c r="C132" s="2"/>
      <c r="G132" s="14">
        <f>F131+F102</f>
        <v>585.22299999999996</v>
      </c>
    </row>
    <row r="133" spans="1:17">
      <c r="C133" s="2"/>
    </row>
    <row r="134" spans="1:17">
      <c r="C134" s="2"/>
    </row>
    <row r="135" spans="1:17">
      <c r="C135" s="2"/>
      <c r="M135" t="s">
        <v>104</v>
      </c>
    </row>
    <row r="136" spans="1:17">
      <c r="C136" s="2"/>
    </row>
    <row r="137" spans="1:17">
      <c r="C137" s="2"/>
      <c r="F137" t="s">
        <v>105</v>
      </c>
      <c r="G137" s="14">
        <f>G18+G36+G64+G78+G96+G132</f>
        <v>12613.300799999999</v>
      </c>
    </row>
    <row r="138" spans="1:17">
      <c r="C138" s="2"/>
      <c r="K138" t="s">
        <v>106</v>
      </c>
      <c r="L138" t="s">
        <v>107</v>
      </c>
      <c r="M138" t="s">
        <v>108</v>
      </c>
      <c r="N138" t="s">
        <v>109</v>
      </c>
      <c r="O138" t="s">
        <v>110</v>
      </c>
    </row>
    <row r="139" spans="1:17">
      <c r="C139" s="2"/>
    </row>
    <row r="140" spans="1:17">
      <c r="C140" s="2"/>
      <c r="K140" s="14">
        <f>G18</f>
        <v>457.77</v>
      </c>
      <c r="L140" s="14">
        <f>G96+G132</f>
        <v>2832.1329999999998</v>
      </c>
      <c r="M140" s="14">
        <f>G36</f>
        <v>777.84999999999991</v>
      </c>
      <c r="N140" s="14">
        <f>G64</f>
        <v>6478.0177999999996</v>
      </c>
      <c r="O140" s="14">
        <f>G78</f>
        <v>2067.5299999999997</v>
      </c>
    </row>
    <row r="141" spans="1:17">
      <c r="C141" s="2"/>
      <c r="K141" s="16">
        <f>K140/G137</f>
        <v>3.6292641177636864E-2</v>
      </c>
      <c r="L141" s="16">
        <f>L140/G137</f>
        <v>0.22453543643389523</v>
      </c>
      <c r="M141" s="16">
        <f>M140/G137</f>
        <v>6.1669027983539404E-2</v>
      </c>
      <c r="N141" s="16">
        <f>N140/G137</f>
        <v>0.51358624540215514</v>
      </c>
      <c r="O141" s="16">
        <f>O140/G137</f>
        <v>0.16391664900277331</v>
      </c>
      <c r="Q141" s="17">
        <f>O141+N141+L141+K141+M141</f>
        <v>0.99999999999999978</v>
      </c>
    </row>
    <row r="142" spans="1:17">
      <c r="C142" s="2"/>
    </row>
    <row r="143" spans="1:17">
      <c r="C143" s="2"/>
      <c r="K143" t="s">
        <v>111</v>
      </c>
    </row>
    <row r="144" spans="1:17">
      <c r="C144" s="2"/>
    </row>
    <row r="145" spans="3:13">
      <c r="C145" s="2"/>
      <c r="K145" s="14">
        <f>K140+L140</f>
        <v>3289.9029999999998</v>
      </c>
    </row>
    <row r="146" spans="3:13">
      <c r="C146" s="2"/>
      <c r="K146" s="17">
        <f>K141+L141</f>
        <v>0.26082807761153209</v>
      </c>
    </row>
    <row r="147" spans="3:13">
      <c r="C147" s="2"/>
    </row>
    <row r="148" spans="3:13">
      <c r="C148" s="2"/>
      <c r="M148" t="s">
        <v>112</v>
      </c>
    </row>
    <row r="149" spans="3:13">
      <c r="C149" s="2"/>
    </row>
    <row r="150" spans="3:13">
      <c r="C150" s="2"/>
      <c r="M150" s="14">
        <f>F131+(F95)+(F77)+(F58)+G36+(F13)</f>
        <v>4792.2139999999999</v>
      </c>
    </row>
    <row r="151" spans="3:13">
      <c r="C151" s="2"/>
      <c r="M151" s="16">
        <f>M150/G137</f>
        <v>0.37993337953218403</v>
      </c>
    </row>
    <row r="152" spans="3:13">
      <c r="C152" s="2"/>
    </row>
    <row r="153" spans="3:13">
      <c r="C153" s="2"/>
      <c r="M153" t="s">
        <v>113</v>
      </c>
    </row>
    <row r="154" spans="3:13">
      <c r="C154" s="2"/>
    </row>
    <row r="155" spans="3:13">
      <c r="C155" s="2"/>
      <c r="M155" s="16">
        <f>M150/(G137-(F63+F70+F85))</f>
        <v>0.96064829478109037</v>
      </c>
    </row>
    <row r="156" spans="3:13">
      <c r="C156" s="2"/>
    </row>
    <row r="157" spans="3:13">
      <c r="C157" s="2"/>
    </row>
    <row r="158" spans="3:13">
      <c r="C158" s="2"/>
    </row>
    <row r="159" spans="3:13">
      <c r="C159" s="2"/>
    </row>
    <row r="160" spans="3:1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Mister J</dc:creator>
  <cp:keywords/>
  <dc:description/>
  <cp:lastModifiedBy/>
  <cp:revision/>
  <dcterms:created xsi:type="dcterms:W3CDTF">2020-11-17T00:35:24Z</dcterms:created>
  <dcterms:modified xsi:type="dcterms:W3CDTF">2022-02-11T02:56:17Z</dcterms:modified>
  <cp:category/>
  <cp:contentStatus/>
</cp:coreProperties>
</file>